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<sst xmlns="http://schemas.openxmlformats.org/spreadsheetml/2006/main" count="60" uniqueCount="54">
  <si>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晋商银行股份有限公司2022年三季度一般关联交易明细表</t>
  </si>
  <si>
    <t>集团名称</t>
  </si>
  <si>
    <t>授信企业名称</t>
  </si>
  <si>
    <t>贷款</t>
  </si>
  <si>
    <t>贷款承诺</t>
  </si>
  <si>
    <t>银承敞口</t>
  </si>
  <si>
    <t>信用证敞口</t>
  </si>
  <si>
    <t>用信合计</t>
  </si>
  <si>
    <t>授信集中度</t>
  </si>
  <si>
    <t>晋能控股集团有限公司</t>
  </si>
  <si>
    <t>山西晋煤集团晋圣矿业投资有限公司</t>
  </si>
  <si>
    <t>山西金象煤化工有限责任公司</t>
  </si>
  <si>
    <t>晋能控股装备制造集团天源山西化工有限公司</t>
  </si>
  <si>
    <t>山西晋煤集团临汾晋牛煤矿投资有限责任公司</t>
  </si>
  <si>
    <t>山西煤炭运销集团阳泉有限公司</t>
  </si>
  <si>
    <t>晋能控股煤业集团朔州煤炭运销有限公司</t>
  </si>
  <si>
    <t>潞安化工集团有限公司</t>
  </si>
  <si>
    <t>天脊集团河南农资有限公司</t>
  </si>
  <si>
    <t>天脊集团塑料有限公司</t>
  </si>
  <si>
    <t>山西天脊集团建筑工程有限公司</t>
  </si>
  <si>
    <t>潞安国际融资租赁（横琴）有限公司</t>
  </si>
  <si>
    <t>河北阳煤正元化工集团有限公司</t>
  </si>
  <si>
    <t>阳泉煤业化工集团供销有限责任公司</t>
  </si>
  <si>
    <t>阳煤丰喜肥业（集团）有限责任公司</t>
  </si>
  <si>
    <t>山西阳煤丰喜泉稷能源有限公司</t>
  </si>
  <si>
    <t>阳煤平原化工有限公司</t>
  </si>
  <si>
    <t xml:space="preserve">长治市南烨实业集团有限公司 </t>
  </si>
  <si>
    <t>山西华晟荣煤矿有限公司</t>
  </si>
  <si>
    <t>山西高科华杰光电科技有限公司</t>
  </si>
  <si>
    <t>山西高科华兴电子科技有限公司</t>
  </si>
  <si>
    <t>长治市华晟源矿业有限公司</t>
  </si>
  <si>
    <t>中国华能集团有限公司</t>
  </si>
  <si>
    <t>山西繁峙牧原农牧有限公司</t>
  </si>
  <si>
    <t>山西原平牧原农牧有限公司</t>
  </si>
  <si>
    <t>山西焦煤集团有限责任公司</t>
  </si>
  <si>
    <t>山西汾西矿业（集团）有限责任公司</t>
  </si>
  <si>
    <t>西山煤电（集团）有限责任公司</t>
  </si>
  <si>
    <t>霍州煤电集团辛置实业有限公司</t>
  </si>
  <si>
    <t>临汾尧富旅游项目管理有限公司</t>
  </si>
  <si>
    <t>关联自然人</t>
  </si>
  <si>
    <t>王义斌</t>
  </si>
  <si>
    <t>上官玉将</t>
  </si>
  <si>
    <t>王菁</t>
  </si>
  <si>
    <t>薛雅丽</t>
  </si>
  <si>
    <t>李悦</t>
  </si>
  <si>
    <t>郭永刚</t>
  </si>
  <si>
    <t>郑洋</t>
  </si>
  <si>
    <t>周鹏成</t>
  </si>
  <si>
    <t>王晓妍</t>
  </si>
  <si>
    <t>郝强</t>
  </si>
  <si>
    <t>张云飞</t>
  </si>
  <si>
    <t>任保华</t>
  </si>
  <si>
    <t>其他关联自然人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</si>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</sst>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76" fontId="2" fillId="0" borderId="1" xfId="21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4" xfId="21" applyNumberFormat="1" applyFont="1" applyFill="1" applyBorder="1" applyAlignment="1" applyProtection="1">
      <alignment horizontal="center" vertical="center"/>
      <protection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" xfId="17" applyNumberFormat="1" applyFont="1" applyFill="1" applyBorder="1" applyAlignment="1" applyProtection="1">
      <alignment horizontal="center" vertical="center"/>
      <protection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urrency" xfId="16"/>
    <cellStyle name="常规_Sheet1_1" xfId="17"/>
    <cellStyle name="Comma [0]" xfId="18"/>
    <cellStyle name="Percent" xfId="19"/>
    <cellStyle name="Currency [0]" xfId="20"/>
    <cellStyle name="常规 2" xfId="21"/>
  </cellStyles>
  <dxfs count="1">
    <dxf>
      <fill>
        <patternFill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17">
      <selection activeCell="G47" sqref="G47"/>
    </sheetView>
  </sheetViews>
  <sheetFormatPr defaultColWidth="9.00390625" defaultRowHeight="14.25"/>
  <cols>
    <col min="3" max="3" width="12.875" style="0" bestFit="1" customWidth="1"/>
    <col min="4" max="4" width="10.375" style="0" bestFit="1" customWidth="1"/>
    <col min="5" max="6" width="11.625" style="0" bestFit="1" customWidth="1"/>
    <col min="7" max="7" width="12.875" style="0" bestFit="1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4.25">
      <c r="A3" s="4" t="s">
        <v>9</v>
      </c>
      <c r="B3" s="5" t="s">
        <v>10</v>
      </c>
      <c r="C3" s="6"/>
      <c r="D3" s="5"/>
      <c r="E3" s="5">
        <v>5000</v>
      </c>
      <c r="F3" s="5">
        <v>13000</v>
      </c>
      <c r="G3" s="5">
        <f aca="true" t="shared" si="0" ref="G3:G18">SUM(C3:F3)</f>
        <v>18000</v>
      </c>
      <c r="H3" s="7">
        <f aca="true" t="shared" si="1" ref="H3:H47">G3/2701616.61</f>
        <v>0.00666267742557298</v>
      </c>
    </row>
    <row r="4" spans="1:8" ht="14.25">
      <c r="A4" s="8"/>
      <c r="B4" s="9" t="s">
        <v>11</v>
      </c>
      <c r="C4" s="10"/>
      <c r="D4" s="9"/>
      <c r="E4" s="9">
        <v>16900</v>
      </c>
      <c r="F4" s="9"/>
      <c r="G4" s="9">
        <f t="shared" si="0"/>
        <v>16900</v>
      </c>
      <c r="H4" s="11">
        <f t="shared" si="1"/>
        <v>0.006255513805121298</v>
      </c>
    </row>
    <row r="5" spans="1:8" ht="14.25">
      <c r="A5" s="8"/>
      <c r="B5" s="9" t="s">
        <v>12</v>
      </c>
      <c r="C5" s="10"/>
      <c r="D5" s="9"/>
      <c r="E5" s="9">
        <v>18099.9979</v>
      </c>
      <c r="F5" s="9"/>
      <c r="G5" s="9">
        <f t="shared" si="0"/>
        <v>18099.9979</v>
      </c>
      <c r="H5" s="11">
        <f t="shared" si="1"/>
        <v>0.006699691522847129</v>
      </c>
    </row>
    <row r="6" spans="1:8" ht="14.25">
      <c r="A6" s="8"/>
      <c r="B6" s="12" t="s">
        <v>13</v>
      </c>
      <c r="C6" s="10">
        <v>14895.43</v>
      </c>
      <c r="D6" s="9">
        <v>114.92</v>
      </c>
      <c r="E6" s="9"/>
      <c r="F6" s="9"/>
      <c r="G6" s="9">
        <f t="shared" si="0"/>
        <v>15010.35</v>
      </c>
      <c r="H6" s="11">
        <f t="shared" si="1"/>
        <v>0.005556062227497187</v>
      </c>
    </row>
    <row r="7" spans="1:8" ht="14.25">
      <c r="A7" s="8"/>
      <c r="B7" s="9" t="s">
        <v>14</v>
      </c>
      <c r="C7" s="10">
        <v>19400</v>
      </c>
      <c r="D7" s="9"/>
      <c r="E7" s="9"/>
      <c r="F7" s="9"/>
      <c r="G7" s="9">
        <f t="shared" si="0"/>
        <v>19400</v>
      </c>
      <c r="H7" s="11">
        <f t="shared" si="1"/>
        <v>0.007180885669784211</v>
      </c>
    </row>
    <row r="8" spans="1:8" ht="14.25">
      <c r="A8" s="8"/>
      <c r="B8" s="13" t="s">
        <v>15</v>
      </c>
      <c r="C8" s="10">
        <v>7112</v>
      </c>
      <c r="D8" s="9"/>
      <c r="E8" s="9"/>
      <c r="F8" s="9">
        <v>9996</v>
      </c>
      <c r="G8" s="9">
        <f t="shared" si="0"/>
        <v>17108</v>
      </c>
      <c r="H8" s="11">
        <f t="shared" si="1"/>
        <v>0.006332504744261252</v>
      </c>
    </row>
    <row r="9" spans="1:8" ht="14.25">
      <c r="A9" s="14" t="s">
        <v>9</v>
      </c>
      <c r="B9" s="15"/>
      <c r="C9" s="16">
        <f aca="true" t="shared" si="2" ref="C9:F9">SUM(C3:C8)</f>
        <v>41407.43</v>
      </c>
      <c r="D9" s="16">
        <f t="shared" si="2"/>
        <v>114.92</v>
      </c>
      <c r="E9" s="16">
        <f t="shared" si="2"/>
        <v>39999.9979</v>
      </c>
      <c r="F9" s="16">
        <f t="shared" si="2"/>
        <v>22996</v>
      </c>
      <c r="G9" s="16">
        <f t="shared" si="0"/>
        <v>104518.3479</v>
      </c>
      <c r="H9" s="17">
        <f t="shared" si="1"/>
        <v>0.03868733539508406</v>
      </c>
    </row>
    <row r="10" spans="1:8" ht="14.25">
      <c r="A10" s="8" t="s">
        <v>16</v>
      </c>
      <c r="B10" s="18" t="s">
        <v>17</v>
      </c>
      <c r="C10" s="10">
        <v>1000</v>
      </c>
      <c r="D10" s="9"/>
      <c r="E10" s="9"/>
      <c r="F10" s="9"/>
      <c r="G10" s="9">
        <f t="shared" si="0"/>
        <v>1000</v>
      </c>
      <c r="H10" s="11">
        <f t="shared" si="1"/>
        <v>0.0003701487458651655</v>
      </c>
    </row>
    <row r="11" spans="1:8" ht="14.25">
      <c r="A11" s="8"/>
      <c r="B11" s="9" t="s">
        <v>18</v>
      </c>
      <c r="C11" s="10">
        <v>1000</v>
      </c>
      <c r="D11" s="9"/>
      <c r="E11" s="9"/>
      <c r="F11" s="9"/>
      <c r="G11" s="9">
        <f t="shared" si="0"/>
        <v>1000</v>
      </c>
      <c r="H11" s="11">
        <f t="shared" si="1"/>
        <v>0.0003701487458651655</v>
      </c>
    </row>
    <row r="12" spans="1:8" ht="14.25">
      <c r="A12" s="8"/>
      <c r="B12" s="9" t="s">
        <v>19</v>
      </c>
      <c r="C12" s="10">
        <v>1000</v>
      </c>
      <c r="D12" s="9"/>
      <c r="E12" s="9"/>
      <c r="F12" s="9"/>
      <c r="G12" s="9">
        <f t="shared" si="0"/>
        <v>1000</v>
      </c>
      <c r="H12" s="11">
        <f t="shared" si="1"/>
        <v>0.0003701487458651655</v>
      </c>
    </row>
    <row r="13" spans="1:8" ht="14.25">
      <c r="A13" s="8"/>
      <c r="B13" s="9" t="s">
        <v>20</v>
      </c>
      <c r="C13" s="10">
        <v>2680</v>
      </c>
      <c r="D13" s="9"/>
      <c r="E13" s="9"/>
      <c r="F13" s="9"/>
      <c r="G13" s="9">
        <f t="shared" si="0"/>
        <v>2680</v>
      </c>
      <c r="H13" s="11">
        <f t="shared" si="1"/>
        <v>0.0009919986389186437</v>
      </c>
    </row>
    <row r="14" spans="1:8" ht="14.25">
      <c r="A14" s="8"/>
      <c r="B14" s="13" t="s">
        <v>21</v>
      </c>
      <c r="C14" s="10"/>
      <c r="D14" s="9"/>
      <c r="E14" s="9">
        <v>9000</v>
      </c>
      <c r="F14" s="9">
        <v>18000</v>
      </c>
      <c r="G14" s="9">
        <f t="shared" si="0"/>
        <v>27000</v>
      </c>
      <c r="H14" s="11">
        <f t="shared" si="1"/>
        <v>0.00999401613835947</v>
      </c>
    </row>
    <row r="15" spans="1:8" ht="14.25">
      <c r="A15" s="8"/>
      <c r="B15" s="13" t="s">
        <v>22</v>
      </c>
      <c r="C15" s="10"/>
      <c r="D15" s="9"/>
      <c r="E15" s="9">
        <v>9000</v>
      </c>
      <c r="F15" s="9"/>
      <c r="G15" s="9">
        <f t="shared" si="0"/>
        <v>9000</v>
      </c>
      <c r="H15" s="11">
        <f t="shared" si="1"/>
        <v>0.00333133871278649</v>
      </c>
    </row>
    <row r="16" spans="1:8" ht="14.25">
      <c r="A16" s="8"/>
      <c r="B16" s="13" t="s">
        <v>23</v>
      </c>
      <c r="C16" s="10">
        <v>27000</v>
      </c>
      <c r="D16" s="9"/>
      <c r="E16" s="9"/>
      <c r="F16" s="9"/>
      <c r="G16" s="9">
        <f t="shared" si="0"/>
        <v>27000</v>
      </c>
      <c r="H16" s="11">
        <f t="shared" si="1"/>
        <v>0.00999401613835947</v>
      </c>
    </row>
    <row r="17" spans="1:8" ht="14.25">
      <c r="A17" s="8"/>
      <c r="B17" s="13" t="s">
        <v>24</v>
      </c>
      <c r="C17" s="10">
        <v>20000</v>
      </c>
      <c r="D17" s="9"/>
      <c r="E17" s="9"/>
      <c r="F17" s="9"/>
      <c r="G17" s="9">
        <f t="shared" si="0"/>
        <v>20000</v>
      </c>
      <c r="H17" s="11">
        <f t="shared" si="1"/>
        <v>0.007402974917303311</v>
      </c>
    </row>
    <row r="18" spans="1:8" ht="14.25">
      <c r="A18" s="8"/>
      <c r="B18" s="18" t="s">
        <v>25</v>
      </c>
      <c r="C18" s="10"/>
      <c r="D18" s="9"/>
      <c r="E18" s="9">
        <v>2000</v>
      </c>
      <c r="F18" s="9">
        <v>14000</v>
      </c>
      <c r="G18" s="9">
        <f t="shared" si="0"/>
        <v>16000</v>
      </c>
      <c r="H18" s="11">
        <f t="shared" si="1"/>
        <v>0.005922379933842648</v>
      </c>
    </row>
    <row r="19" spans="1:8" ht="14.25">
      <c r="A19" s="14" t="s">
        <v>16</v>
      </c>
      <c r="B19" s="15"/>
      <c r="C19" s="16">
        <f aca="true" t="shared" si="3" ref="C19:G19">SUM(C10:C18)</f>
        <v>52680</v>
      </c>
      <c r="D19" s="16">
        <f t="shared" si="3"/>
        <v>0</v>
      </c>
      <c r="E19" s="16">
        <f t="shared" si="3"/>
        <v>20000</v>
      </c>
      <c r="F19" s="16">
        <f t="shared" si="3"/>
        <v>32000</v>
      </c>
      <c r="G19" s="16">
        <f t="shared" si="3"/>
        <v>104680</v>
      </c>
      <c r="H19" s="17">
        <f t="shared" si="1"/>
        <v>0.038747170717165526</v>
      </c>
    </row>
    <row r="20" spans="1:8" ht="14.25">
      <c r="A20" s="4" t="s">
        <v>26</v>
      </c>
      <c r="B20" s="19" t="s">
        <v>27</v>
      </c>
      <c r="C20" s="10">
        <v>9000</v>
      </c>
      <c r="D20" s="9"/>
      <c r="E20" s="9"/>
      <c r="F20" s="9"/>
      <c r="G20" s="9">
        <f aca="true" t="shared" si="4" ref="G20:G23">SUM(C20:F20)</f>
        <v>9000</v>
      </c>
      <c r="H20" s="11">
        <f t="shared" si="1"/>
        <v>0.00333133871278649</v>
      </c>
    </row>
    <row r="21" spans="1:8" ht="14.25">
      <c r="A21" s="8"/>
      <c r="B21" s="18" t="s">
        <v>28</v>
      </c>
      <c r="C21" s="10">
        <v>5000</v>
      </c>
      <c r="D21" s="9"/>
      <c r="E21" s="9">
        <v>3000</v>
      </c>
      <c r="F21" s="9"/>
      <c r="G21" s="9">
        <f t="shared" si="4"/>
        <v>8000</v>
      </c>
      <c r="H21" s="11">
        <f t="shared" si="1"/>
        <v>0.002961189966921324</v>
      </c>
    </row>
    <row r="22" spans="1:8" ht="14.25">
      <c r="A22" s="8"/>
      <c r="B22" s="20" t="s">
        <v>29</v>
      </c>
      <c r="C22" s="10">
        <v>7500</v>
      </c>
      <c r="D22" s="9"/>
      <c r="E22" s="9"/>
      <c r="F22" s="9"/>
      <c r="G22" s="9">
        <f t="shared" si="4"/>
        <v>7500</v>
      </c>
      <c r="H22" s="11">
        <f t="shared" si="1"/>
        <v>0.0027761155939887414</v>
      </c>
    </row>
    <row r="23" spans="1:8" ht="14.25">
      <c r="A23" s="8"/>
      <c r="B23" s="10" t="s">
        <v>30</v>
      </c>
      <c r="C23" s="10">
        <v>20000</v>
      </c>
      <c r="D23" s="9"/>
      <c r="E23" s="9"/>
      <c r="F23" s="9"/>
      <c r="G23" s="9">
        <f t="shared" si="4"/>
        <v>20000</v>
      </c>
      <c r="H23" s="11">
        <f t="shared" si="1"/>
        <v>0.007402974917303311</v>
      </c>
    </row>
    <row r="24" spans="1:8" ht="14.25">
      <c r="A24" s="14" t="s">
        <v>26</v>
      </c>
      <c r="B24" s="15"/>
      <c r="C24" s="16">
        <f aca="true" t="shared" si="5" ref="C24:G24">SUM(C20:C23)</f>
        <v>41500</v>
      </c>
      <c r="D24" s="16">
        <f t="shared" si="5"/>
        <v>0</v>
      </c>
      <c r="E24" s="16">
        <f t="shared" si="5"/>
        <v>3000</v>
      </c>
      <c r="F24" s="16">
        <f t="shared" si="5"/>
        <v>0</v>
      </c>
      <c r="G24" s="16">
        <f t="shared" si="5"/>
        <v>44500</v>
      </c>
      <c r="H24" s="17">
        <f t="shared" si="1"/>
        <v>0.016471619190999865</v>
      </c>
    </row>
    <row r="25" spans="1:8" ht="14.25">
      <c r="A25" s="8" t="s">
        <v>31</v>
      </c>
      <c r="B25" s="10" t="s">
        <v>32</v>
      </c>
      <c r="C25" s="10">
        <v>9000</v>
      </c>
      <c r="D25" s="9"/>
      <c r="E25" s="9"/>
      <c r="F25" s="9"/>
      <c r="G25" s="9">
        <f aca="true" t="shared" si="6" ref="G25:G31">SUM(C25:F25)</f>
        <v>9000</v>
      </c>
      <c r="H25" s="11">
        <f t="shared" si="1"/>
        <v>0.00333133871278649</v>
      </c>
    </row>
    <row r="26" spans="1:8" ht="14.25">
      <c r="A26" s="8"/>
      <c r="B26" s="21" t="s">
        <v>33</v>
      </c>
      <c r="C26" s="10">
        <v>3000</v>
      </c>
      <c r="D26" s="9"/>
      <c r="E26" s="9"/>
      <c r="F26" s="9"/>
      <c r="G26" s="9">
        <f t="shared" si="6"/>
        <v>3000</v>
      </c>
      <c r="H26" s="11">
        <f t="shared" si="1"/>
        <v>0.0011104462375954966</v>
      </c>
    </row>
    <row r="27" spans="1:8" ht="14.25">
      <c r="A27" s="14" t="s">
        <v>31</v>
      </c>
      <c r="B27" s="15"/>
      <c r="C27" s="16">
        <f aca="true" t="shared" si="7" ref="C27:F27">SUM(C25:C26)</f>
        <v>12000</v>
      </c>
      <c r="D27" s="16">
        <f t="shared" si="7"/>
        <v>0</v>
      </c>
      <c r="E27" s="16">
        <f t="shared" si="7"/>
        <v>0</v>
      </c>
      <c r="F27" s="16">
        <f t="shared" si="7"/>
        <v>0</v>
      </c>
      <c r="G27" s="22">
        <f t="shared" si="6"/>
        <v>12000</v>
      </c>
      <c r="H27" s="17">
        <f t="shared" si="1"/>
        <v>0.0044417849503819865</v>
      </c>
    </row>
    <row r="28" spans="1:8" ht="14.25">
      <c r="A28" s="4" t="s">
        <v>34</v>
      </c>
      <c r="B28" s="23" t="s">
        <v>35</v>
      </c>
      <c r="C28" s="10"/>
      <c r="D28" s="9"/>
      <c r="E28" s="9">
        <v>19600</v>
      </c>
      <c r="F28" s="9"/>
      <c r="G28" s="9">
        <f t="shared" si="6"/>
        <v>19600</v>
      </c>
      <c r="H28" s="11">
        <f t="shared" si="1"/>
        <v>0.0072549154189572446</v>
      </c>
    </row>
    <row r="29" spans="1:8" ht="14.25">
      <c r="A29" s="8"/>
      <c r="B29" s="23" t="s">
        <v>36</v>
      </c>
      <c r="C29" s="10">
        <v>21950</v>
      </c>
      <c r="D29" s="9"/>
      <c r="E29" s="9"/>
      <c r="F29" s="9"/>
      <c r="G29" s="9">
        <f t="shared" si="6"/>
        <v>21950</v>
      </c>
      <c r="H29" s="11">
        <f t="shared" si="1"/>
        <v>0.008124764971740384</v>
      </c>
    </row>
    <row r="30" spans="1:8" ht="14.25">
      <c r="A30" s="8"/>
      <c r="B30" s="24" t="s">
        <v>37</v>
      </c>
      <c r="C30" s="10">
        <v>1000</v>
      </c>
      <c r="D30" s="9"/>
      <c r="E30" s="9"/>
      <c r="F30" s="9"/>
      <c r="G30" s="9">
        <f t="shared" si="6"/>
        <v>1000</v>
      </c>
      <c r="H30" s="11">
        <f t="shared" si="1"/>
        <v>0.0003701487458651655</v>
      </c>
    </row>
    <row r="31" spans="1:8" ht="14.25">
      <c r="A31" s="8"/>
      <c r="B31" s="23" t="s">
        <v>38</v>
      </c>
      <c r="C31" s="25">
        <v>11900</v>
      </c>
      <c r="D31" s="26"/>
      <c r="E31" s="26"/>
      <c r="F31" s="26"/>
      <c r="G31" s="26">
        <f t="shared" si="6"/>
        <v>11900</v>
      </c>
      <c r="H31" s="27">
        <f t="shared" si="1"/>
        <v>0.00440477007579547</v>
      </c>
    </row>
    <row r="32" spans="1:8" ht="14.25">
      <c r="A32" s="28" t="s">
        <v>34</v>
      </c>
      <c r="B32" s="29"/>
      <c r="C32" s="30">
        <f aca="true" t="shared" si="8" ref="C32:G32">SUM(C28:C31)</f>
        <v>34850</v>
      </c>
      <c r="D32" s="30">
        <f t="shared" si="8"/>
        <v>0</v>
      </c>
      <c r="E32" s="30">
        <f t="shared" si="8"/>
        <v>19600</v>
      </c>
      <c r="F32" s="30">
        <f t="shared" si="8"/>
        <v>0</v>
      </c>
      <c r="G32" s="30">
        <f t="shared" si="8"/>
        <v>54450</v>
      </c>
      <c r="H32" s="31">
        <f t="shared" si="1"/>
        <v>0.020154599212358265</v>
      </c>
    </row>
    <row r="33" spans="1:8" ht="14.25">
      <c r="A33" s="32" t="s">
        <v>39</v>
      </c>
      <c r="B33" s="33" t="s">
        <v>40</v>
      </c>
      <c r="C33" s="25">
        <v>134.284272</v>
      </c>
      <c r="D33" s="26">
        <v>29.3701</v>
      </c>
      <c r="E33" s="26"/>
      <c r="F33" s="26"/>
      <c r="G33" s="26">
        <f aca="true" t="shared" si="9" ref="G33:G46">SUM(C33:F33)</f>
        <v>163.654372</v>
      </c>
      <c r="H33" s="27">
        <f t="shared" si="1"/>
        <v>6.057646055115126E-05</v>
      </c>
    </row>
    <row r="34" spans="1:8" ht="14.25">
      <c r="A34" s="34"/>
      <c r="B34" s="33" t="s">
        <v>41</v>
      </c>
      <c r="C34" s="25">
        <v>65.32337</v>
      </c>
      <c r="D34" s="26">
        <v>44.192701</v>
      </c>
      <c r="E34" s="26"/>
      <c r="F34" s="26"/>
      <c r="G34" s="26">
        <f t="shared" si="9"/>
        <v>109.516071</v>
      </c>
      <c r="H34" s="27">
        <f t="shared" si="1"/>
        <v>4.0537236332730426E-05</v>
      </c>
    </row>
    <row r="35" spans="1:8" ht="14.25">
      <c r="A35" s="34"/>
      <c r="B35" s="33" t="s">
        <v>42</v>
      </c>
      <c r="C35" s="25">
        <v>84.966179</v>
      </c>
      <c r="D35" s="26">
        <v>9.618653</v>
      </c>
      <c r="E35" s="26"/>
      <c r="F35" s="26"/>
      <c r="G35" s="26">
        <f t="shared" si="9"/>
        <v>94.58483199999999</v>
      </c>
      <c r="H35" s="27">
        <f t="shared" si="1"/>
        <v>3.501045694266738E-05</v>
      </c>
    </row>
    <row r="36" spans="1:8" ht="14.25">
      <c r="A36" s="34"/>
      <c r="B36" s="33" t="s">
        <v>43</v>
      </c>
      <c r="C36" s="25">
        <v>130.044432</v>
      </c>
      <c r="D36" s="26">
        <v>1</v>
      </c>
      <c r="E36" s="26"/>
      <c r="F36" s="26"/>
      <c r="G36" s="26">
        <f t="shared" si="9"/>
        <v>131.044432</v>
      </c>
      <c r="H36" s="27">
        <f t="shared" si="1"/>
        <v>4.850593215741297E-05</v>
      </c>
    </row>
    <row r="37" spans="1:8" ht="14.25">
      <c r="A37" s="34"/>
      <c r="B37" s="33" t="s">
        <v>44</v>
      </c>
      <c r="C37" s="25">
        <v>68.771572</v>
      </c>
      <c r="D37" s="26">
        <v>25.115327</v>
      </c>
      <c r="E37" s="26"/>
      <c r="F37" s="26"/>
      <c r="G37" s="26">
        <f t="shared" si="9"/>
        <v>93.886899</v>
      </c>
      <c r="H37" s="27">
        <f t="shared" si="1"/>
        <v>3.475211791801947E-05</v>
      </c>
    </row>
    <row r="38" spans="1:8" ht="14.25">
      <c r="A38" s="34"/>
      <c r="B38" s="33" t="s">
        <v>45</v>
      </c>
      <c r="C38" s="25">
        <v>132.57144</v>
      </c>
      <c r="D38" s="26">
        <v>15</v>
      </c>
      <c r="E38" s="26"/>
      <c r="F38" s="26"/>
      <c r="G38" s="26">
        <f t="shared" si="9"/>
        <v>147.57144</v>
      </c>
      <c r="H38" s="27">
        <f t="shared" si="1"/>
        <v>5.462338344151652E-05</v>
      </c>
    </row>
    <row r="39" spans="1:8" ht="14.25">
      <c r="A39" s="34"/>
      <c r="B39" s="33" t="s">
        <v>46</v>
      </c>
      <c r="C39" s="25">
        <v>112.633348</v>
      </c>
      <c r="D39" s="26">
        <v>5</v>
      </c>
      <c r="E39" s="26"/>
      <c r="F39" s="26"/>
      <c r="G39" s="26">
        <f t="shared" si="9"/>
        <v>117.633348</v>
      </c>
      <c r="H39" s="27">
        <f t="shared" si="1"/>
        <v>4.354183623412058E-05</v>
      </c>
    </row>
    <row r="40" spans="1:8" ht="14.25">
      <c r="A40" s="34"/>
      <c r="B40" s="33" t="s">
        <v>47</v>
      </c>
      <c r="C40" s="25">
        <v>72.45152</v>
      </c>
      <c r="D40" s="26">
        <v>0</v>
      </c>
      <c r="E40" s="26"/>
      <c r="F40" s="26"/>
      <c r="G40" s="26">
        <f t="shared" si="9"/>
        <v>72.45152</v>
      </c>
      <c r="H40" s="27">
        <f t="shared" si="1"/>
        <v>2.681783926402496E-05</v>
      </c>
    </row>
    <row r="41" spans="1:8" ht="14.25">
      <c r="A41" s="34"/>
      <c r="B41" s="33" t="s">
        <v>48</v>
      </c>
      <c r="C41" s="25">
        <v>72.938191</v>
      </c>
      <c r="D41" s="26">
        <v>1.670253</v>
      </c>
      <c r="E41" s="26"/>
      <c r="F41" s="26"/>
      <c r="G41" s="26">
        <f t="shared" si="9"/>
        <v>74.608444</v>
      </c>
      <c r="H41" s="27">
        <f t="shared" si="1"/>
        <v>2.7616221977551437E-05</v>
      </c>
    </row>
    <row r="42" spans="1:8" ht="14.25">
      <c r="A42" s="34"/>
      <c r="B42" s="33" t="s">
        <v>49</v>
      </c>
      <c r="C42" s="25"/>
      <c r="D42" s="26">
        <v>50</v>
      </c>
      <c r="E42" s="26"/>
      <c r="F42" s="26"/>
      <c r="G42" s="26">
        <f t="shared" si="9"/>
        <v>50</v>
      </c>
      <c r="H42" s="27">
        <f t="shared" si="1"/>
        <v>1.8507437293258276E-05</v>
      </c>
    </row>
    <row r="43" spans="1:8" ht="14.25">
      <c r="A43" s="34"/>
      <c r="B43" s="33" t="s">
        <v>50</v>
      </c>
      <c r="C43" s="25"/>
      <c r="D43" s="26">
        <v>50</v>
      </c>
      <c r="E43" s="26"/>
      <c r="F43" s="26"/>
      <c r="G43" s="26">
        <f t="shared" si="9"/>
        <v>50</v>
      </c>
      <c r="H43" s="27">
        <f t="shared" si="1"/>
        <v>1.8507437293258276E-05</v>
      </c>
    </row>
    <row r="44" spans="1:8" ht="14.25">
      <c r="A44" s="34"/>
      <c r="B44" s="33" t="s">
        <v>51</v>
      </c>
      <c r="C44" s="25"/>
      <c r="D44" s="26">
        <v>100</v>
      </c>
      <c r="E44" s="26"/>
      <c r="F44" s="26"/>
      <c r="G44" s="26">
        <f t="shared" si="9"/>
        <v>100</v>
      </c>
      <c r="H44" s="27">
        <f t="shared" si="1"/>
        <v>3.701487458651655E-05</v>
      </c>
    </row>
    <row r="45" spans="1:8" ht="14.25">
      <c r="A45" s="34"/>
      <c r="B45" s="35" t="s">
        <v>52</v>
      </c>
      <c r="C45" s="25">
        <v>250.8</v>
      </c>
      <c r="D45" s="26">
        <v>2830.68</v>
      </c>
      <c r="E45" s="26"/>
      <c r="F45" s="26"/>
      <c r="G45" s="26">
        <f t="shared" si="9"/>
        <v>3081.48</v>
      </c>
      <c r="H45" s="27">
        <f t="shared" si="1"/>
        <v>0.0011406059574085904</v>
      </c>
    </row>
    <row r="46" spans="1:8" ht="14.25">
      <c r="A46" s="22" t="s">
        <v>39</v>
      </c>
      <c r="B46" s="36"/>
      <c r="C46" s="22">
        <v>1124.78</v>
      </c>
      <c r="D46" s="22">
        <v>3161.65</v>
      </c>
      <c r="E46" s="22">
        <v>0</v>
      </c>
      <c r="F46" s="22">
        <v>0</v>
      </c>
      <c r="G46" s="22">
        <f t="shared" si="9"/>
        <v>4286.43</v>
      </c>
      <c r="H46" s="31">
        <f t="shared" si="1"/>
        <v>0.0015866166887388217</v>
      </c>
    </row>
    <row r="47" spans="1:8" ht="14.25">
      <c r="A47" s="22" t="s">
        <v>53</v>
      </c>
      <c r="B47" s="22"/>
      <c r="C47" s="22">
        <f aca="true" t="shared" si="10" ref="C47:G47">C32+C27+C24+C19+C9+C46</f>
        <v>183562.21</v>
      </c>
      <c r="D47" s="22">
        <f t="shared" si="10"/>
        <v>3276.57</v>
      </c>
      <c r="E47" s="22">
        <f>E32+E27+E24+E19+E9</f>
        <v>82599.9979</v>
      </c>
      <c r="F47" s="22">
        <f>F32+F27+F24+F19+F9</f>
        <v>54996</v>
      </c>
      <c r="G47" s="37">
        <f t="shared" si="10"/>
        <v>324434.7779</v>
      </c>
      <c r="H47" s="17">
        <f t="shared" si="1"/>
        <v>0.12008912615472853</v>
      </c>
    </row>
  </sheetData>
  <sheetProtection/>
  <mergeCells count="14">
    <mergeCell ref="A1:H1"/>
    <mergeCell ref="A9:B9"/>
    <mergeCell ref="A19:B19"/>
    <mergeCell ref="A24:B24"/>
    <mergeCell ref="A27:B27"/>
    <mergeCell ref="A32:B32"/>
    <mergeCell ref="A46:B46"/>
    <mergeCell ref="A47:B47"/>
    <mergeCell ref="A3:A8"/>
    <mergeCell ref="A10:A18"/>
    <mergeCell ref="A20:A23"/>
    <mergeCell ref="A25:A26"/>
    <mergeCell ref="A28:A31"/>
    <mergeCell ref="A33:A45"/>
  </mergeCells>
  <conditionalFormatting sqref="B20:B22 B8 B10 B14:B17">
    <cfRule type="expression" priority="1" dxfId="0" stopIfTrue="1">
      <formula>AND(COUNTIF(#REF!,B8)&gt;1,NOT(ISBLANK(B8)))</formula>
    </cfRule>
  </conditionalFormatting>
  <conditionalFormatting sqref="B18">
    <cfRule type="expression" priority="2" dxfId="0" stopIfTrue="1">
      <formula>AND(COUNTIF($B$3:$B$3103,B18)&gt;1,NOT(ISBLANK(B18)))</formula>
    </cfRule>
  </conditionalFormatting>
  <conditionalFormatting sqref="B33:B44">
    <cfRule type="expression" priority="3" dxfId="0" stopIfTrue="1">
      <formula>AND(COUNTIF($B$33:$B$44,B33)&gt;1,NOT(ISBLANK(B33)))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2022-10-17T02:59:55Z</dcterms:created>
  <dcterms:modified xsi:type="dcterms:W3CDTF">2022-10-17T03:00:45Z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